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xffff_\"/>
    </mc:Choice>
  </mc:AlternateContent>
  <bookViews>
    <workbookView xWindow="0" yWindow="0" windowWidth="15480" windowHeight="9150"/>
  </bookViews>
  <sheets>
    <sheet name="для сайта" sheetId="4" r:id="rId1"/>
  </sheets>
  <definedNames>
    <definedName name="_xlnm.Print_Area" localSheetId="0">'для сайта'!$A$1:$G$19</definedName>
  </definedNames>
  <calcPr calcId="162913"/>
</workbook>
</file>

<file path=xl/calcChain.xml><?xml version="1.0" encoding="utf-8"?>
<calcChain xmlns="http://schemas.openxmlformats.org/spreadsheetml/2006/main">
  <c r="G19" i="4" l="1"/>
  <c r="F19" i="4"/>
  <c r="G18" i="4"/>
  <c r="D18" i="4"/>
  <c r="D12" i="4" s="1"/>
  <c r="G17" i="4"/>
  <c r="F17" i="4"/>
  <c r="G16" i="4"/>
  <c r="E12" i="4"/>
  <c r="E14" i="4" s="1"/>
  <c r="C12" i="4"/>
  <c r="C14" i="4" s="1"/>
  <c r="D9" i="4"/>
  <c r="C9" i="4"/>
  <c r="E8" i="4"/>
  <c r="E9" i="4" s="1"/>
  <c r="G9" i="4" s="1"/>
  <c r="G7" i="4"/>
  <c r="F7" i="4"/>
  <c r="F6" i="4"/>
  <c r="F18" i="4" l="1"/>
  <c r="G14" i="4"/>
  <c r="F9" i="4"/>
  <c r="F12" i="4"/>
  <c r="D14" i="4"/>
  <c r="F14" i="4" s="1"/>
  <c r="F8" i="4"/>
  <c r="G8" i="4"/>
  <c r="G12" i="4"/>
</calcChain>
</file>

<file path=xl/sharedStrings.xml><?xml version="1.0" encoding="utf-8"?>
<sst xmlns="http://schemas.openxmlformats.org/spreadsheetml/2006/main" count="33" uniqueCount="25">
  <si>
    <t>Кўрсаткичлар номланиши</t>
  </si>
  <si>
    <t>Ўлчов бирлиги</t>
  </si>
  <si>
    <t>Режа</t>
  </si>
  <si>
    <t>Амалда</t>
  </si>
  <si>
    <t>амалдаги нархларда</t>
  </si>
  <si>
    <t>таққослама нархларда</t>
  </si>
  <si>
    <t>минг.сўм</t>
  </si>
  <si>
    <t xml:space="preserve">Ишлаб чиқарилган саноат маҳсулоти  (ишлар, хизматлар) ҳажми </t>
  </si>
  <si>
    <t>шунингдек: Ташқи ташкилотларга</t>
  </si>
  <si>
    <t>-</t>
  </si>
  <si>
    <t>Жами саноат маҳсулотида ташқи ташкилотларнинг улуши</t>
  </si>
  <si>
    <t>%</t>
  </si>
  <si>
    <t>Асосий номенклатура бўйича: Ишлаб чиқарилган маҳсулот ҳажми</t>
  </si>
  <si>
    <t>Самолёт махсулотлари (эхтиёт қисмлар, якунлаш, хизатлар)</t>
  </si>
  <si>
    <t>млн.сўм</t>
  </si>
  <si>
    <t>"ЎТЙ"АЖ таркибидаги корхоналар буюртмалари</t>
  </si>
  <si>
    <t>Бошқа махсулотлар</t>
  </si>
  <si>
    <t>Экспорт ҳажми</t>
  </si>
  <si>
    <t>минг.долл.</t>
  </si>
  <si>
    <t xml:space="preserve">Ишлаб чиқарилган халк истеъмол моллари амалдаги нархларда </t>
  </si>
  <si>
    <t>2022 йил январь-ноябрь ойлари</t>
  </si>
  <si>
    <t>2022 йил янв-ноябрь режасига нисбатан ўсиш суръати, %</t>
  </si>
  <si>
    <t>2021 йил амалидаги янв-ноябрь ойига нисбатан ўсиш суръати, %</t>
  </si>
  <si>
    <t>2021 йил январь-ноябрь ойи амалда</t>
  </si>
  <si>
    <t>2022 йил январь - ноябрь ойлари учун "Тошкент механика заводи" АЖда асосий кўрсаткичлар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</si>
</sst>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_-* #,##0.000_р_._-;\-* #,##0.000_р_._-;_-* &quot;-&quot;??_р_._-;_-@_-"/>
  </numFmts>
  <fonts count="13" x14ac:knownFonts="1"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164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72">
    <xf numFmtId="0" fontId="0" fillId="0" borderId="0" xfId="0"/>
    <xf numFmtId="2" fontId="4" fillId="0" borderId="0" xfId="0" applyNumberFormat="1" applyFont="1" applyFill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left" vertical="center" wrapText="1" indent="1"/>
    </xf>
    <xf numFmtId="2" fontId="3" fillId="0" borderId="7" xfId="0" applyNumberFormat="1" applyFont="1" applyFill="1" applyBorder="1" applyAlignment="1">
      <alignment horizontal="center" vertical="center" wrapText="1"/>
    </xf>
    <xf numFmtId="167" fontId="3" fillId="0" borderId="6" xfId="2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166" fontId="3" fillId="0" borderId="10" xfId="2" applyNumberFormat="1" applyFont="1" applyFill="1" applyBorder="1" applyAlignment="1">
      <alignment horizontal="center" vertical="center" wrapText="1"/>
    </xf>
    <xf numFmtId="165" fontId="3" fillId="0" borderId="13" xfId="2" applyNumberFormat="1" applyFont="1" applyFill="1" applyBorder="1" applyAlignment="1">
      <alignment horizontal="center" vertical="center" wrapText="1"/>
    </xf>
    <xf numFmtId="165" fontId="3" fillId="0" borderId="10" xfId="2" applyNumberFormat="1" applyFont="1" applyFill="1" applyBorder="1" applyAlignment="1">
      <alignment horizontal="center" vertical="center" wrapText="1"/>
    </xf>
    <xf numFmtId="165" fontId="3" fillId="0" borderId="12" xfId="2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165" fontId="3" fillId="0" borderId="14" xfId="2" applyNumberFormat="1" applyFont="1" applyFill="1" applyBorder="1" applyAlignment="1">
      <alignment horizontal="center" vertical="center" wrapText="1"/>
    </xf>
    <xf numFmtId="165" fontId="3" fillId="0" borderId="16" xfId="2" applyNumberFormat="1" applyFont="1" applyFill="1" applyBorder="1" applyAlignment="1">
      <alignment horizontal="center" vertical="center" wrapText="1"/>
    </xf>
    <xf numFmtId="165" fontId="3" fillId="0" borderId="17" xfId="2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165" fontId="3" fillId="0" borderId="18" xfId="2" applyNumberFormat="1" applyFont="1" applyFill="1" applyBorder="1" applyAlignment="1">
      <alignment horizontal="center" vertical="center" wrapText="1"/>
    </xf>
    <xf numFmtId="164" fontId="3" fillId="0" borderId="22" xfId="2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 indent="1"/>
    </xf>
    <xf numFmtId="2" fontId="3" fillId="0" borderId="29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left" vertical="center" wrapText="1" indent="1"/>
    </xf>
    <xf numFmtId="166" fontId="3" fillId="0" borderId="23" xfId="2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left" vertical="center" wrapText="1" indent="1"/>
    </xf>
    <xf numFmtId="2" fontId="3" fillId="0" borderId="11" xfId="0" applyNumberFormat="1" applyFont="1" applyFill="1" applyBorder="1" applyAlignment="1">
      <alignment horizontal="left" vertical="center" wrapText="1" indent="5"/>
    </xf>
    <xf numFmtId="2" fontId="3" fillId="0" borderId="26" xfId="0" applyNumberFormat="1" applyFont="1" applyFill="1" applyBorder="1" applyAlignment="1">
      <alignment horizontal="left" vertical="center" wrapText="1" indent="5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165" fontId="3" fillId="0" borderId="23" xfId="2" applyNumberFormat="1" applyFont="1" applyFill="1" applyBorder="1" applyAlignment="1">
      <alignment horizontal="center" vertical="center" wrapText="1"/>
    </xf>
    <xf numFmtId="165" fontId="3" fillId="0" borderId="21" xfId="2" applyNumberFormat="1" applyFont="1" applyFill="1" applyBorder="1" applyAlignment="1">
      <alignment horizontal="center" vertical="center" wrapText="1"/>
    </xf>
    <xf numFmtId="165" fontId="3" fillId="0" borderId="22" xfId="2" applyNumberFormat="1" applyFont="1" applyFill="1" applyBorder="1" applyAlignment="1">
      <alignment horizontal="center" vertical="center" wrapText="1"/>
    </xf>
    <xf numFmtId="166" fontId="3" fillId="0" borderId="12" xfId="2" applyNumberFormat="1" applyFont="1" applyFill="1" applyBorder="1" applyAlignment="1">
      <alignment horizontal="center" vertical="center" wrapText="1"/>
    </xf>
    <xf numFmtId="166" fontId="3" fillId="0" borderId="30" xfId="2" applyNumberFormat="1" applyFont="1" applyFill="1" applyBorder="1" applyAlignment="1">
      <alignment horizontal="center" vertical="center" wrapText="1"/>
    </xf>
    <xf numFmtId="9" fontId="3" fillId="0" borderId="3" xfId="3" applyFont="1" applyFill="1" applyBorder="1" applyAlignment="1">
      <alignment horizontal="center" vertical="center" wrapText="1"/>
    </xf>
    <xf numFmtId="166" fontId="3" fillId="0" borderId="27" xfId="2" applyNumberFormat="1" applyFont="1" applyFill="1" applyBorder="1" applyAlignment="1">
      <alignment horizontal="center" vertical="center" wrapText="1"/>
    </xf>
    <xf numFmtId="9" fontId="3" fillId="0" borderId="4" xfId="3" applyFont="1" applyFill="1" applyBorder="1" applyAlignment="1">
      <alignment horizontal="center" vertical="center" wrapText="1"/>
    </xf>
    <xf numFmtId="167" fontId="3" fillId="0" borderId="8" xfId="2" applyNumberFormat="1" applyFont="1" applyFill="1" applyBorder="1" applyAlignment="1">
      <alignment horizontal="center" vertical="center" wrapText="1"/>
    </xf>
    <xf numFmtId="165" fontId="3" fillId="0" borderId="9" xfId="2" applyNumberFormat="1" applyFont="1" applyFill="1" applyBorder="1" applyAlignment="1">
      <alignment horizontal="center" vertical="center" wrapText="1"/>
    </xf>
    <xf numFmtId="165" fontId="3" fillId="0" borderId="6" xfId="2" applyNumberFormat="1" applyFont="1" applyFill="1" applyBorder="1" applyAlignment="1">
      <alignment horizontal="center" vertical="center" wrapText="1"/>
    </xf>
    <xf numFmtId="165" fontId="3" fillId="0" borderId="24" xfId="2" applyNumberFormat="1" applyFont="1" applyFill="1" applyBorder="1" applyAlignment="1">
      <alignment horizontal="center" vertical="center" wrapText="1"/>
    </xf>
    <xf numFmtId="164" fontId="3" fillId="0" borderId="12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164" fontId="3" fillId="0" borderId="21" xfId="2" applyFont="1" applyFill="1" applyBorder="1" applyAlignment="1">
      <alignment horizontal="center" vertical="center" wrapText="1"/>
    </xf>
    <xf numFmtId="166" fontId="3" fillId="0" borderId="25" xfId="2" applyNumberFormat="1" applyFont="1" applyFill="1" applyBorder="1" applyAlignment="1">
      <alignment horizontal="center" vertical="center" wrapText="1"/>
    </xf>
    <xf numFmtId="164" fontId="3" fillId="0" borderId="6" xfId="2" applyFont="1" applyFill="1" applyBorder="1" applyAlignment="1">
      <alignment horizontal="center" vertical="center" wrapText="1"/>
    </xf>
    <xf numFmtId="2" fontId="11" fillId="0" borderId="0" xfId="0" applyNumberFormat="1" applyFont="1" applyFill="1" applyAlignment="1">
      <alignment horizontal="left" vertical="center" wrapText="1" indent="1"/>
    </xf>
    <xf numFmtId="2" fontId="2" fillId="0" borderId="0" xfId="0" applyNumberFormat="1" applyFont="1" applyFill="1" applyAlignment="1">
      <alignment horizontal="center" vertical="center" wrapText="1"/>
    </xf>
    <xf numFmtId="165" fontId="12" fillId="0" borderId="18" xfId="0" applyNumberFormat="1" applyFont="1" applyFill="1" applyBorder="1" applyAlignment="1">
      <alignment horizontal="center" vertical="center" wrapText="1"/>
    </xf>
    <xf numFmtId="164" fontId="3" fillId="0" borderId="31" xfId="2" applyFont="1" applyFill="1" applyBorder="1" applyAlignment="1">
      <alignment horizontal="center" vertical="center" wrapText="1"/>
    </xf>
    <xf numFmtId="165" fontId="3" fillId="0" borderId="32" xfId="2" applyNumberFormat="1" applyFont="1" applyFill="1" applyBorder="1" applyAlignment="1">
      <alignment horizontal="center" vertical="center" wrapText="1"/>
    </xf>
    <xf numFmtId="165" fontId="5" fillId="0" borderId="10" xfId="2" applyNumberFormat="1" applyFont="1" applyFill="1" applyBorder="1" applyAlignment="1">
      <alignment horizontal="center" vertical="center" wrapText="1"/>
    </xf>
    <xf numFmtId="165" fontId="3" fillId="0" borderId="33" xfId="2" applyNumberFormat="1" applyFont="1" applyFill="1" applyBorder="1" applyAlignment="1">
      <alignment horizontal="center" vertical="center" wrapText="1"/>
    </xf>
    <xf numFmtId="165" fontId="3" fillId="0" borderId="5" xfId="2" applyNumberFormat="1" applyFont="1" applyFill="1" applyBorder="1" applyAlignment="1">
      <alignment horizontal="center" vertical="center" wrapText="1"/>
    </xf>
    <xf numFmtId="165" fontId="3" fillId="0" borderId="3" xfId="2" applyNumberFormat="1" applyFont="1" applyFill="1" applyBorder="1" applyAlignment="1">
      <alignment horizontal="center" vertical="center" wrapText="1"/>
    </xf>
    <xf numFmtId="165" fontId="3" fillId="0" borderId="18" xfId="2" applyNumberFormat="1" applyFont="1" applyFill="1" applyBorder="1" applyAlignment="1">
      <alignment horizontal="right" vertical="center" wrapText="1" indent="1"/>
    </xf>
    <xf numFmtId="2" fontId="10" fillId="0" borderId="10" xfId="0" applyNumberFormat="1" applyFont="1" applyFill="1" applyBorder="1" applyAlignment="1">
      <alignment horizontal="left" vertical="center" wrapText="1" indent="3"/>
    </xf>
    <xf numFmtId="2" fontId="10" fillId="0" borderId="14" xfId="0" applyNumberFormat="1" applyFont="1" applyFill="1" applyBorder="1" applyAlignment="1">
      <alignment horizontal="left" vertical="center" wrapText="1" indent="3"/>
    </xf>
    <xf numFmtId="2" fontId="3" fillId="0" borderId="19" xfId="0" applyNumberFormat="1" applyFont="1" applyFill="1" applyBorder="1" applyAlignment="1">
      <alignment horizontal="left" vertical="center" wrapText="1" indent="1"/>
    </xf>
    <xf numFmtId="2" fontId="3" fillId="0" borderId="2" xfId="0" applyNumberFormat="1" applyFont="1" applyFill="1" applyBorder="1" applyAlignment="1">
      <alignment horizontal="left" vertical="center" wrapText="1" indent="1"/>
    </xf>
    <xf numFmtId="2" fontId="7" fillId="0" borderId="0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165" fontId="12" fillId="0" borderId="6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Процентный" xfId="3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view="pageBreakPreview" zoomScale="70" zoomScaleNormal="70" zoomScaleSheetLayoutView="7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Z6" sqref="Z6"/>
    </sheetView>
  </sheetViews>
  <sheetFormatPr defaultRowHeight="12.75" x14ac:dyDescent="0.2"/>
  <cols>
    <col min="1" max="1" width="46.140625" style="1" customWidth="1"/>
    <col min="2" max="2" width="12.42578125" style="1" customWidth="1"/>
    <col min="3" max="3" width="17.5703125" style="1" customWidth="1"/>
    <col min="4" max="4" width="17.85546875" style="1" customWidth="1"/>
    <col min="5" max="5" width="17.42578125" style="1" customWidth="1"/>
    <col min="6" max="6" width="13.5703125" style="1" customWidth="1"/>
    <col min="7" max="7" width="13.7109375" style="1" customWidth="1"/>
    <col min="8" max="8" width="7.140625" style="1" customWidth="1"/>
    <col min="9" max="12" width="6.42578125" style="1" customWidth="1"/>
    <col min="13" max="13" width="6.28515625" style="1" customWidth="1"/>
    <col min="14" max="14" width="13.85546875" style="1" customWidth="1"/>
    <col min="15" max="15" width="12.7109375" style="1" customWidth="1"/>
    <col min="16" max="18" width="6.42578125" style="1" customWidth="1"/>
    <col min="19" max="31" width="7" style="1" customWidth="1"/>
    <col min="32" max="210" width="9.140625" style="1"/>
    <col min="211" max="211" width="28.28515625" style="1" customWidth="1"/>
    <col min="212" max="212" width="10.85546875" style="1" customWidth="1"/>
    <col min="213" max="213" width="19.140625" style="1" customWidth="1"/>
    <col min="214" max="214" width="18.5703125" style="1" customWidth="1"/>
    <col min="215" max="215" width="18.85546875" style="1" customWidth="1"/>
    <col min="216" max="216" width="9.5703125" style="1" bestFit="1" customWidth="1"/>
    <col min="217" max="217" width="11.140625" style="1" customWidth="1"/>
    <col min="218" max="218" width="16.85546875" style="1" bestFit="1" customWidth="1"/>
    <col min="219" max="219" width="9.140625" style="1"/>
    <col min="220" max="220" width="11.85546875" style="1" bestFit="1" customWidth="1"/>
    <col min="221" max="16384" width="9.140625" style="1"/>
  </cols>
  <sheetData>
    <row r="1" spans="1:31" x14ac:dyDescent="0.2">
      <c r="A1" s="48"/>
    </row>
    <row r="2" spans="1:31" ht="37.5" customHeight="1" thickBot="1" x14ac:dyDescent="0.25">
      <c r="A2" s="62" t="s">
        <v>24</v>
      </c>
      <c r="B2" s="62"/>
      <c r="C2" s="62"/>
      <c r="D2" s="62"/>
      <c r="E2" s="62"/>
      <c r="F2" s="62"/>
      <c r="G2" s="62"/>
    </row>
    <row r="3" spans="1:31" s="49" customFormat="1" ht="23.25" customHeight="1" x14ac:dyDescent="0.2">
      <c r="A3" s="65" t="s">
        <v>0</v>
      </c>
      <c r="B3" s="63" t="s">
        <v>1</v>
      </c>
      <c r="C3" s="63" t="s">
        <v>23</v>
      </c>
      <c r="D3" s="67" t="s">
        <v>20</v>
      </c>
      <c r="E3" s="68"/>
      <c r="F3" s="69"/>
      <c r="G3" s="70" t="s">
        <v>22</v>
      </c>
      <c r="H3" s="1"/>
      <c r="I3" s="1"/>
      <c r="J3" s="1"/>
      <c r="K3" s="1"/>
      <c r="L3" s="1"/>
      <c r="M3" s="1"/>
      <c r="N3" s="1"/>
      <c r="O3" s="1"/>
    </row>
    <row r="4" spans="1:31" s="49" customFormat="1" ht="72.75" customHeight="1" thickBot="1" x14ac:dyDescent="0.25">
      <c r="A4" s="66"/>
      <c r="B4" s="64"/>
      <c r="C4" s="64"/>
      <c r="D4" s="44" t="s">
        <v>2</v>
      </c>
      <c r="E4" s="23" t="s">
        <v>3</v>
      </c>
      <c r="F4" s="50" t="s">
        <v>21</v>
      </c>
      <c r="G4" s="71"/>
    </row>
    <row r="5" spans="1:31" ht="49.5" customHeight="1" x14ac:dyDescent="0.2">
      <c r="A5" s="24" t="s">
        <v>7</v>
      </c>
      <c r="B5" s="27" t="s">
        <v>6</v>
      </c>
      <c r="C5" s="45"/>
      <c r="D5" s="18"/>
      <c r="E5" s="22"/>
      <c r="F5" s="51"/>
      <c r="G5" s="47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</row>
    <row r="6" spans="1:31" ht="19.5" customHeight="1" x14ac:dyDescent="0.2">
      <c r="A6" s="25" t="s">
        <v>4</v>
      </c>
      <c r="B6" s="28" t="s">
        <v>6</v>
      </c>
      <c r="C6" s="8">
        <v>162818919</v>
      </c>
      <c r="D6" s="33">
        <v>115809011</v>
      </c>
      <c r="E6" s="2">
        <v>162869100</v>
      </c>
      <c r="F6" s="52">
        <f>IF(D6=0,0,E6/D6*100)</f>
        <v>140.63594757751622</v>
      </c>
      <c r="G6" s="10" t="s">
        <v>9</v>
      </c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</row>
    <row r="7" spans="1:31" ht="19.5" customHeight="1" x14ac:dyDescent="0.2">
      <c r="A7" s="25" t="s">
        <v>5</v>
      </c>
      <c r="B7" s="28" t="s">
        <v>6</v>
      </c>
      <c r="C7" s="8">
        <v>162818919</v>
      </c>
      <c r="D7" s="33">
        <v>115809011</v>
      </c>
      <c r="E7" s="2">
        <v>162869100</v>
      </c>
      <c r="F7" s="52">
        <f>IF(D7=0,0,E7/D7*100)</f>
        <v>140.63594757751622</v>
      </c>
      <c r="G7" s="53">
        <f>IF(C7=0,0,E7/C7*100)</f>
        <v>100.03082012846431</v>
      </c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</row>
    <row r="8" spans="1:31" ht="30.75" customHeight="1" thickBot="1" x14ac:dyDescent="0.25">
      <c r="A8" s="26" t="s">
        <v>8</v>
      </c>
      <c r="B8" s="29" t="s">
        <v>6</v>
      </c>
      <c r="C8" s="46">
        <v>109052700</v>
      </c>
      <c r="D8" s="34">
        <v>57925267</v>
      </c>
      <c r="E8" s="36">
        <f>E18*1000</f>
        <v>103141700</v>
      </c>
      <c r="F8" s="54">
        <f>IF(D8=0,0,E8/D8*100)</f>
        <v>178.05994748371208</v>
      </c>
      <c r="G8" s="13">
        <f>IF(C8=0,0,E8/C8*100)</f>
        <v>94.579684867958335</v>
      </c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</row>
    <row r="9" spans="1:31" ht="33" customHeight="1" thickBot="1" x14ac:dyDescent="0.25">
      <c r="A9" s="21" t="s">
        <v>10</v>
      </c>
      <c r="B9" s="20" t="s">
        <v>11</v>
      </c>
      <c r="C9" s="35">
        <f>C8/C6</f>
        <v>0.66977904453474479</v>
      </c>
      <c r="D9" s="37">
        <f>D8/D6</f>
        <v>0.50017927361455494</v>
      </c>
      <c r="E9" s="37">
        <f>E8/E6</f>
        <v>0.63327973200564136</v>
      </c>
      <c r="F9" s="55">
        <f>IF(D9=0,0,E9/D9*100)</f>
        <v>126.6105505390564</v>
      </c>
      <c r="G9" s="56">
        <f>IF(C9=0,0,E9/C9*100)</f>
        <v>94.550544268750997</v>
      </c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</row>
    <row r="10" spans="1:31" ht="33" x14ac:dyDescent="0.2">
      <c r="A10" s="4" t="s">
        <v>12</v>
      </c>
      <c r="B10" s="5"/>
      <c r="C10" s="6"/>
      <c r="D10" s="38"/>
      <c r="E10" s="38"/>
      <c r="F10" s="39"/>
      <c r="G10" s="40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</row>
    <row r="11" spans="1:31" ht="16.5" x14ac:dyDescent="0.2">
      <c r="A11" s="58" t="s">
        <v>13</v>
      </c>
      <c r="B11" s="7"/>
      <c r="C11" s="8"/>
      <c r="D11" s="33"/>
      <c r="E11" s="2"/>
      <c r="F11" s="9"/>
      <c r="G11" s="10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</row>
    <row r="12" spans="1:31" ht="19.5" customHeight="1" x14ac:dyDescent="0.2">
      <c r="A12" s="58"/>
      <c r="B12" s="7" t="s">
        <v>14</v>
      </c>
      <c r="C12" s="10">
        <f>C18</f>
        <v>108761.4</v>
      </c>
      <c r="D12" s="11">
        <f>D18</f>
        <v>69237</v>
      </c>
      <c r="E12" s="11">
        <f>E18+13.486</f>
        <v>103155.186</v>
      </c>
      <c r="F12" s="9">
        <f>IF(D12=0,0,E12/D12*100)</f>
        <v>148.98852636596041</v>
      </c>
      <c r="G12" s="10">
        <f>IF(C12=0,0,E12/C12*100)</f>
        <v>94.845401033822668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</row>
    <row r="13" spans="1:31" ht="16.5" x14ac:dyDescent="0.2">
      <c r="A13" s="58" t="s">
        <v>15</v>
      </c>
      <c r="B13" s="7"/>
      <c r="C13" s="10"/>
      <c r="D13" s="11"/>
      <c r="E13" s="11"/>
      <c r="F13" s="9"/>
      <c r="G13" s="10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</row>
    <row r="14" spans="1:31" ht="19.5" customHeight="1" x14ac:dyDescent="0.2">
      <c r="A14" s="58"/>
      <c r="B14" s="7" t="s">
        <v>14</v>
      </c>
      <c r="C14" s="10">
        <f>C7/1000-C12-C16-C19</f>
        <v>53076.619000000006</v>
      </c>
      <c r="D14" s="11">
        <f>D6/1000-D12-D19</f>
        <v>46524.260999999999</v>
      </c>
      <c r="E14" s="11">
        <f>E7/1000-E12-E16-E19</f>
        <v>59607.564000000006</v>
      </c>
      <c r="F14" s="9">
        <f>IF(D14=0,0,E14/D14*100)</f>
        <v>128.1214633371608</v>
      </c>
      <c r="G14" s="10">
        <f>IF(C14=0,0,E14/C14*100)</f>
        <v>112.30474947923868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</row>
    <row r="15" spans="1:31" ht="16.5" x14ac:dyDescent="0.2">
      <c r="A15" s="58" t="s">
        <v>16</v>
      </c>
      <c r="B15" s="7"/>
      <c r="C15" s="10"/>
      <c r="D15" s="11"/>
      <c r="E15" s="3"/>
      <c r="F15" s="9"/>
      <c r="G15" s="10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</row>
    <row r="16" spans="1:31" ht="19.5" customHeight="1" thickBot="1" x14ac:dyDescent="0.25">
      <c r="A16" s="59"/>
      <c r="B16" s="12" t="s">
        <v>14</v>
      </c>
      <c r="C16" s="13">
        <v>936.7</v>
      </c>
      <c r="D16" s="14">
        <v>0</v>
      </c>
      <c r="E16" s="15">
        <v>58.6</v>
      </c>
      <c r="F16" s="57" t="s">
        <v>9</v>
      </c>
      <c r="G16" s="13">
        <f t="shared" ref="G16" si="0">IF(C16=0,0,E16/C16*100)</f>
        <v>6.2560051243727974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</row>
    <row r="17" spans="1:29" ht="26.25" customHeight="1" x14ac:dyDescent="0.2">
      <c r="A17" s="60" t="s">
        <v>17</v>
      </c>
      <c r="B17" s="16" t="s">
        <v>18</v>
      </c>
      <c r="C17" s="31">
        <v>10233.36</v>
      </c>
      <c r="D17" s="32">
        <v>6300</v>
      </c>
      <c r="E17" s="30">
        <v>9357.48</v>
      </c>
      <c r="F17" s="41">
        <f>IF(D17=0,0,E17/D17*100)</f>
        <v>148.53142857142856</v>
      </c>
      <c r="G17" s="31">
        <f>IF(C17=0,0,E17/C17*100)</f>
        <v>91.440934355871377</v>
      </c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</row>
    <row r="18" spans="1:29" ht="27.75" customHeight="1" thickBot="1" x14ac:dyDescent="0.25">
      <c r="A18" s="61"/>
      <c r="B18" s="12" t="s">
        <v>14</v>
      </c>
      <c r="C18" s="13">
        <v>108761.4</v>
      </c>
      <c r="D18" s="14">
        <f>D17*10.99</f>
        <v>69237</v>
      </c>
      <c r="E18" s="14">
        <v>103141.7</v>
      </c>
      <c r="F18" s="17">
        <f>IF(D18=0,0,E18/D18*100)</f>
        <v>148.96904834120483</v>
      </c>
      <c r="G18" s="13">
        <f>IF(C18=0,0,E18/C18*100)</f>
        <v>94.833001414104629</v>
      </c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</row>
    <row r="19" spans="1:29" ht="39.75" customHeight="1" x14ac:dyDescent="0.2">
      <c r="A19" s="19" t="s">
        <v>19</v>
      </c>
      <c r="B19" s="7" t="s">
        <v>14</v>
      </c>
      <c r="C19" s="10">
        <v>44.2</v>
      </c>
      <c r="D19" s="42">
        <v>47.75</v>
      </c>
      <c r="E19" s="43">
        <v>47.75</v>
      </c>
      <c r="F19" s="9">
        <f t="shared" ref="F19" si="1">IF(D19=0,0,E19/D19*100)</f>
        <v>100</v>
      </c>
      <c r="G19" s="10">
        <f t="shared" ref="G19" si="2">IF(C19=0,0,E19/C19*100)</f>
        <v>108.03167420814479</v>
      </c>
    </row>
  </sheetData>
  <mergeCells count="10">
    <mergeCell ref="A11:A12"/>
    <mergeCell ref="A13:A14"/>
    <mergeCell ref="A15:A16"/>
    <mergeCell ref="A17:A18"/>
    <mergeCell ref="A2:G2"/>
    <mergeCell ref="A3:A4"/>
    <mergeCell ref="B3:B4"/>
    <mergeCell ref="C3:C4"/>
    <mergeCell ref="D3:F3"/>
    <mergeCell ref="G3:G4"/>
  </mergeCells>
  <pageMargins left="0.6692913385826772" right="0.19685039370078741" top="0.35433070866141736" bottom="0.23622047244094491" header="0.31496062992125984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сайта</vt:lpstr>
      <vt:lpstr>'для сайта'!Область_печати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W_7</dc:creator>
  <cp:lastModifiedBy>Асатов Сухроб</cp:lastModifiedBy>
  <cp:lastPrinted>2022-12-15T04:15:51Z</cp:lastPrinted>
  <dcterms:created xsi:type="dcterms:W3CDTF">2019-09-26T06:01:50Z</dcterms:created>
  <dcterms:modified xsi:type="dcterms:W3CDTF">2022-12-20T10:44:35Z</dcterms:modified>
</cp:coreProperties>
</file>